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ianlucaLacerenza\Desktop\"/>
    </mc:Choice>
  </mc:AlternateContent>
  <xr:revisionPtr revIDLastSave="0" documentId="13_ncr:1_{302A606B-345F-4B69-A8BC-4B2DD98E8F7E}" xr6:coauthVersionLast="47" xr6:coauthVersionMax="47" xr10:uidLastSave="{00000000-0000-0000-0000-000000000000}"/>
  <bookViews>
    <workbookView xWindow="28680" yWindow="-120" windowWidth="29040" windowHeight="15720" xr2:uid="{A114BA59-D3D5-4449-ABF0-2A8FCE6FCFBB}"/>
  </bookViews>
  <sheets>
    <sheet name="DEKOGROUT-3K" sheetId="8" r:id="rId1"/>
    <sheet name="DEKOGRUT EPOXY" sheetId="11" r:id="rId2"/>
    <sheet name="DEKOGROUT FS" sheetId="12" r:id="rId3"/>
    <sheet name="DEKOGROUT FL" sheetId="13" r:id="rId4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3" l="1"/>
  <c r="E19" i="11"/>
  <c r="H14" i="11"/>
  <c r="H16" i="11"/>
  <c r="H14" i="8"/>
  <c r="H16" i="8"/>
  <c r="E19" i="8"/>
  <c r="H19" i="8"/>
  <c r="H20" i="8"/>
  <c r="H14" i="13"/>
  <c r="H15" i="13"/>
  <c r="H16" i="13"/>
  <c r="G5" i="13"/>
  <c r="G5" i="12"/>
  <c r="G5" i="11"/>
  <c r="D11" i="13"/>
  <c r="K12" i="13"/>
  <c r="G10" i="13"/>
  <c r="D11" i="12"/>
  <c r="K12" i="12"/>
  <c r="G10" i="12"/>
  <c r="H20" i="13"/>
  <c r="H19" i="13"/>
  <c r="I12" i="13"/>
  <c r="H12" i="13"/>
  <c r="G12" i="13"/>
  <c r="G8" i="13"/>
  <c r="H14" i="12"/>
  <c r="H15" i="12"/>
  <c r="H16" i="12"/>
  <c r="E19" i="12"/>
  <c r="H20" i="12"/>
  <c r="H19" i="12"/>
  <c r="I12" i="12"/>
  <c r="H12" i="12"/>
  <c r="G12" i="12"/>
  <c r="G8" i="12"/>
  <c r="D11" i="11"/>
  <c r="K12" i="11"/>
  <c r="G10" i="11"/>
  <c r="H15" i="11"/>
  <c r="H20" i="11"/>
  <c r="H19" i="11"/>
  <c r="I12" i="11"/>
  <c r="H12" i="11"/>
  <c r="G12" i="11"/>
  <c r="G8" i="11"/>
  <c r="G5" i="8"/>
  <c r="D11" i="8"/>
  <c r="K12" i="8"/>
  <c r="G10" i="8"/>
  <c r="G8" i="8"/>
  <c r="G12" i="8"/>
  <c r="I12" i="8"/>
  <c r="H12" i="8"/>
</calcChain>
</file>

<file path=xl/sharedStrings.xml><?xml version="1.0" encoding="utf-8"?>
<sst xmlns="http://schemas.openxmlformats.org/spreadsheetml/2006/main" count="116" uniqueCount="40">
  <si>
    <t>Peso specifico impasto</t>
  </si>
  <si>
    <t>Lunghezza piastrella (mm)</t>
  </si>
  <si>
    <t>Consumo in kg/mq di IMPASTO</t>
  </si>
  <si>
    <t>Larghezza piastrella (mm)</t>
  </si>
  <si>
    <t>Spessore piastrella (mm)</t>
  </si>
  <si>
    <t>Ampiezza fuga (mm)</t>
  </si>
  <si>
    <t>mq per 1 confezione da 3,2 kg</t>
  </si>
  <si>
    <t>mq totali progetto</t>
  </si>
  <si>
    <t>Consumo effettivo in conf.</t>
  </si>
  <si>
    <t>Consumo totale di sigillante (kg)</t>
  </si>
  <si>
    <t>n. di Confezioni da 3,2 kg</t>
  </si>
  <si>
    <t xml:space="preserve">Consumo totale di sigillante con sfrido del 10% (Kg) </t>
  </si>
  <si>
    <t>CALCOLO GIUNTI DI DILATAZIONE</t>
  </si>
  <si>
    <t>Lunghezza superficie (m)</t>
  </si>
  <si>
    <t>Numero giunti in lunghezza</t>
  </si>
  <si>
    <t>Larghezza superficie (m)</t>
  </si>
  <si>
    <t>Numero giunti in larghezza</t>
  </si>
  <si>
    <t>Lunghezza ripartizione (m)</t>
  </si>
  <si>
    <t>LUNGHEZZA TOTALE GIUNTI   (metri lineari)</t>
  </si>
  <si>
    <t>Larghezza ripartizione (m)</t>
  </si>
  <si>
    <t>CALCOLO DEL CONSUMO SIGILLANTI SILICONICI PER GIUNTI</t>
  </si>
  <si>
    <t>Lunghezza totale giunti (mm lineari)</t>
  </si>
  <si>
    <t>NUMERO CARTUCCE</t>
  </si>
  <si>
    <t>Larghezza giunti (mm)</t>
  </si>
  <si>
    <t>Spessore giunti (mm)</t>
  </si>
  <si>
    <t>Consumo in kg/mq di POLVERE</t>
  </si>
  <si>
    <t>Consumo totale di sigillante con sfrido del 10% (Kg)</t>
  </si>
  <si>
    <t>mq per 1 confezione da 2,5 kg</t>
  </si>
  <si>
    <t>n. di Confezioni da 2,5 kg</t>
  </si>
  <si>
    <t>CALCOLO DEL CONSUMO  SIGILLANTI SILICONICI PER GIUNTI</t>
  </si>
  <si>
    <t>mq per 1 confezione da 5 kg</t>
  </si>
  <si>
    <t>n. di Confezioni da 5 kg</t>
  </si>
  <si>
    <t>mq per 1 confezione da 25 kg</t>
  </si>
  <si>
    <t>n. di Confezioni da 25 kg</t>
  </si>
  <si>
    <t>DEKOGROUT-3K</t>
  </si>
  <si>
    <t>DEKOGROUT EPOXY</t>
  </si>
  <si>
    <t>DEKOGROUT FL</t>
  </si>
  <si>
    <t>DEKOGROUT FS</t>
  </si>
  <si>
    <t>LATASIL AC</t>
  </si>
  <si>
    <t xml:space="preserve">LATASIL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</si>
</sst>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1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1" fillId="0" borderId="14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1" fontId="0" fillId="0" borderId="1" xfId="0" applyNumberFormat="1" applyBorder="1" applyAlignment="1">
      <alignment horizontal="center" vertical="center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3" borderId="5" xfId="0" applyNumberFormat="1" applyFont="1" applyFill="1" applyBorder="1" applyAlignment="1" applyProtection="1">
      <alignment horizontal="center" vertical="center"/>
      <protection locked="0"/>
    </xf>
    <xf numFmtId="164" fontId="1" fillId="3" borderId="6" xfId="0" applyNumberFormat="1" applyFont="1" applyFill="1" applyBorder="1" applyAlignment="1" applyProtection="1">
      <alignment horizontal="center" vertical="center"/>
      <protection locked="0"/>
    </xf>
    <xf numFmtId="164" fontId="1" fillId="3" borderId="7" xfId="0" applyNumberFormat="1" applyFont="1" applyFill="1" applyBorder="1" applyAlignment="1" applyProtection="1">
      <alignment horizontal="center" vertical="center"/>
      <protection locked="0"/>
    </xf>
    <xf numFmtId="164" fontId="1" fillId="3" borderId="8" xfId="0" applyNumberFormat="1" applyFont="1" applyFill="1" applyBorder="1" applyAlignment="1" applyProtection="1">
      <alignment horizontal="center" vertical="center"/>
      <protection locked="0"/>
    </xf>
    <xf numFmtId="164" fontId="1" fillId="3" borderId="9" xfId="0" applyNumberFormat="1" applyFont="1" applyFill="1" applyBorder="1" applyAlignment="1" applyProtection="1">
      <alignment horizontal="center" vertical="center"/>
      <protection locked="0"/>
    </xf>
    <xf numFmtId="164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0" fillId="0" borderId="2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314B-09B0-413E-BE49-4206D39D1D23}">
  <dimension ref="A1:K33"/>
  <sheetViews>
    <sheetView tabSelected="1" workbookViewId="0">
      <selection activeCell="H30" sqref="H30"/>
    </sheetView>
  </sheetViews>
  <sheetFormatPr defaultColWidth="8.85546875" defaultRowHeight="12.75" x14ac:dyDescent="0.2"/>
  <cols>
    <col min="9" max="9" width="11.42578125" customWidth="1"/>
    <col min="11" max="11" width="26.28515625" customWidth="1"/>
  </cols>
  <sheetData>
    <row r="1" spans="1:11" x14ac:dyDescent="0.2">
      <c r="A1" s="21" t="s">
        <v>34</v>
      </c>
      <c r="B1" s="22"/>
      <c r="C1" s="22"/>
      <c r="D1" s="22"/>
      <c r="E1" s="23"/>
      <c r="F1" s="28" t="s">
        <v>0</v>
      </c>
      <c r="G1" s="28"/>
      <c r="H1" s="29"/>
      <c r="I1" s="33">
        <v>1.6</v>
      </c>
    </row>
    <row r="2" spans="1:11" ht="16.5" customHeight="1" x14ac:dyDescent="0.2">
      <c r="A2" s="24"/>
      <c r="B2" s="25"/>
      <c r="C2" s="25"/>
      <c r="D2" s="25"/>
      <c r="E2" s="26"/>
      <c r="F2" s="31"/>
      <c r="G2" s="31"/>
      <c r="H2" s="32"/>
      <c r="I2" s="34"/>
    </row>
    <row r="3" spans="1:11" ht="18.95" customHeight="1" x14ac:dyDescent="0.2">
      <c r="A3" s="30" t="s">
        <v>1</v>
      </c>
      <c r="B3" s="31"/>
      <c r="C3" s="32"/>
      <c r="D3" s="88">
        <v>600</v>
      </c>
      <c r="E3" s="89"/>
      <c r="F3" s="14"/>
      <c r="G3" s="27" t="s">
        <v>2</v>
      </c>
      <c r="H3" s="28"/>
      <c r="I3" s="29"/>
    </row>
    <row r="4" spans="1:11" ht="18.95" customHeight="1" x14ac:dyDescent="0.2">
      <c r="A4" s="9" t="s">
        <v>3</v>
      </c>
      <c r="B4" s="10"/>
      <c r="C4" s="11"/>
      <c r="D4" s="12">
        <v>600</v>
      </c>
      <c r="E4" s="13"/>
      <c r="F4" s="14"/>
      <c r="G4" s="30"/>
      <c r="H4" s="31"/>
      <c r="I4" s="32"/>
    </row>
    <row r="5" spans="1:11" ht="18.95" customHeight="1" x14ac:dyDescent="0.2">
      <c r="A5" s="9" t="s">
        <v>4</v>
      </c>
      <c r="B5" s="10"/>
      <c r="C5" s="11"/>
      <c r="D5" s="12">
        <v>9</v>
      </c>
      <c r="E5" s="13"/>
      <c r="F5" s="14"/>
      <c r="G5" s="15">
        <f>(D3+D4)/(D3*D4)*D5*D6*D7</f>
        <v>0.24000000000000005</v>
      </c>
      <c r="H5" s="16"/>
      <c r="I5" s="17"/>
    </row>
    <row r="6" spans="1:11" ht="18.95" customHeight="1" x14ac:dyDescent="0.2">
      <c r="A6" s="9" t="s">
        <v>5</v>
      </c>
      <c r="B6" s="10"/>
      <c r="C6" s="11"/>
      <c r="D6" s="12">
        <v>5</v>
      </c>
      <c r="E6" s="13"/>
      <c r="F6" s="14"/>
      <c r="G6" s="18"/>
      <c r="H6" s="19"/>
      <c r="I6" s="20"/>
    </row>
    <row r="7" spans="1:11" ht="18.95" customHeight="1" x14ac:dyDescent="0.2">
      <c r="A7" s="27" t="s">
        <v>0</v>
      </c>
      <c r="B7" s="28"/>
      <c r="C7" s="29"/>
      <c r="D7" s="36">
        <v>1.6</v>
      </c>
      <c r="E7" s="37"/>
      <c r="F7" s="38"/>
      <c r="G7" s="48" t="s">
        <v>6</v>
      </c>
      <c r="H7" s="10"/>
      <c r="I7" s="11"/>
    </row>
    <row r="8" spans="1:11" ht="18.95" customHeight="1" x14ac:dyDescent="0.2">
      <c r="A8" s="30"/>
      <c r="B8" s="31"/>
      <c r="C8" s="32"/>
      <c r="D8" s="39"/>
      <c r="E8" s="40"/>
      <c r="F8" s="41"/>
      <c r="G8" s="52">
        <f>G10/D9</f>
        <v>8.2500000000000018E-2</v>
      </c>
      <c r="H8" s="53"/>
      <c r="I8" s="54"/>
    </row>
    <row r="9" spans="1:11" ht="18.95" customHeight="1" x14ac:dyDescent="0.2">
      <c r="A9" s="36" t="s">
        <v>7</v>
      </c>
      <c r="B9" s="37"/>
      <c r="C9" s="38"/>
      <c r="D9" s="42">
        <v>100</v>
      </c>
      <c r="E9" s="43"/>
      <c r="F9" s="44"/>
      <c r="G9" s="48" t="s">
        <v>8</v>
      </c>
      <c r="H9" s="10"/>
      <c r="I9" s="11"/>
    </row>
    <row r="10" spans="1:11" ht="18.95" customHeight="1" thickBot="1" x14ac:dyDescent="0.25">
      <c r="A10" s="39"/>
      <c r="B10" s="40"/>
      <c r="C10" s="41"/>
      <c r="D10" s="45"/>
      <c r="E10" s="46"/>
      <c r="F10" s="47"/>
      <c r="G10" s="49">
        <f>K12/3.2</f>
        <v>8.2500000000000018</v>
      </c>
      <c r="H10" s="50"/>
      <c r="I10" s="51"/>
      <c r="J10" s="3"/>
    </row>
    <row r="11" spans="1:11" ht="27.6" customHeight="1" x14ac:dyDescent="0.2">
      <c r="A11" s="55" t="s">
        <v>9</v>
      </c>
      <c r="B11" s="56"/>
      <c r="C11" s="57"/>
      <c r="D11" s="61">
        <f>G5*D9</f>
        <v>24.000000000000004</v>
      </c>
      <c r="E11" s="62"/>
      <c r="F11" s="63"/>
      <c r="G11" s="48" t="s">
        <v>10</v>
      </c>
      <c r="H11" s="10"/>
      <c r="I11" s="11"/>
      <c r="K11" s="4" t="s">
        <v>11</v>
      </c>
    </row>
    <row r="12" spans="1:11" ht="18.95" customHeight="1" x14ac:dyDescent="0.2">
      <c r="A12" s="58"/>
      <c r="B12" s="59"/>
      <c r="C12" s="60"/>
      <c r="D12" s="64"/>
      <c r="E12" s="65"/>
      <c r="F12" s="66"/>
      <c r="G12" s="67">
        <f>_xlfn.CEILING.MATH(G10)</f>
        <v>9</v>
      </c>
      <c r="H12" s="68">
        <f t="shared" ref="H12:I12" si="0">_xlfn.CEILING.MATH(E12)</f>
        <v>0</v>
      </c>
      <c r="I12" s="69">
        <f t="shared" si="0"/>
        <v>0</v>
      </c>
      <c r="K12" s="2">
        <f>D11*1.1</f>
        <v>26.400000000000006</v>
      </c>
    </row>
    <row r="13" spans="1:11" ht="18.95" customHeight="1" x14ac:dyDescent="0.2">
      <c r="A13" s="70" t="s">
        <v>12</v>
      </c>
      <c r="B13" s="71"/>
      <c r="C13" s="71"/>
      <c r="D13" s="71"/>
      <c r="E13" s="71"/>
      <c r="F13" s="71"/>
      <c r="G13" s="71"/>
      <c r="H13" s="71"/>
      <c r="I13" s="72"/>
    </row>
    <row r="14" spans="1:11" ht="18.95" customHeight="1" x14ac:dyDescent="0.2">
      <c r="A14" s="9" t="s">
        <v>13</v>
      </c>
      <c r="B14" s="10"/>
      <c r="C14" s="11"/>
      <c r="D14" s="8">
        <v>8</v>
      </c>
      <c r="E14" s="9" t="s">
        <v>14</v>
      </c>
      <c r="F14" s="10"/>
      <c r="G14" s="11"/>
      <c r="H14" s="73">
        <f>(D14/D16)-1</f>
        <v>7</v>
      </c>
      <c r="I14" s="74"/>
    </row>
    <row r="15" spans="1:11" ht="18.95" customHeight="1" x14ac:dyDescent="0.2">
      <c r="A15" s="9" t="s">
        <v>15</v>
      </c>
      <c r="B15" s="10"/>
      <c r="C15" s="11"/>
      <c r="D15" s="8">
        <v>8</v>
      </c>
      <c r="E15" s="9" t="s">
        <v>16</v>
      </c>
      <c r="F15" s="10"/>
      <c r="G15" s="11"/>
      <c r="H15" s="73">
        <v>4</v>
      </c>
      <c r="I15" s="74"/>
    </row>
    <row r="16" spans="1:11" ht="18.95" customHeight="1" x14ac:dyDescent="0.2">
      <c r="A16" s="9" t="s">
        <v>17</v>
      </c>
      <c r="B16" s="10"/>
      <c r="C16" s="11"/>
      <c r="D16" s="8">
        <v>1</v>
      </c>
      <c r="E16" s="75" t="s">
        <v>18</v>
      </c>
      <c r="F16" s="76"/>
      <c r="G16" s="77"/>
      <c r="H16" s="81">
        <f>(H14*D15)+(H15*D14)</f>
        <v>88</v>
      </c>
      <c r="I16" s="82"/>
    </row>
    <row r="17" spans="1:9" ht="18.95" customHeight="1" x14ac:dyDescent="0.2">
      <c r="A17" s="9" t="s">
        <v>19</v>
      </c>
      <c r="B17" s="10"/>
      <c r="C17" s="11"/>
      <c r="D17" s="8">
        <v>3</v>
      </c>
      <c r="E17" s="78"/>
      <c r="F17" s="79"/>
      <c r="G17" s="80"/>
      <c r="H17" s="83"/>
      <c r="I17" s="84"/>
    </row>
    <row r="18" spans="1:9" ht="18.95" customHeight="1" x14ac:dyDescent="0.2">
      <c r="A18" s="70" t="s">
        <v>20</v>
      </c>
      <c r="B18" s="71"/>
      <c r="C18" s="71"/>
      <c r="D18" s="71"/>
      <c r="E18" s="71"/>
      <c r="F18" s="71"/>
      <c r="G18" s="71"/>
      <c r="H18" s="71"/>
      <c r="I18" s="72"/>
    </row>
    <row r="19" spans="1:9" ht="18.95" customHeight="1" x14ac:dyDescent="0.2">
      <c r="A19" s="9" t="s">
        <v>21</v>
      </c>
      <c r="B19" s="10"/>
      <c r="C19" s="10"/>
      <c r="D19" s="11"/>
      <c r="E19" s="7">
        <f>H16*1000</f>
        <v>88000</v>
      </c>
      <c r="F19" s="67" t="s">
        <v>38</v>
      </c>
      <c r="G19" s="69"/>
      <c r="H19" s="1">
        <f>(E19*E20*E21)/280/1000</f>
        <v>6.2857142857142856</v>
      </c>
      <c r="I19" s="90" t="s">
        <v>22</v>
      </c>
    </row>
    <row r="20" spans="1:9" ht="18.95" customHeight="1" x14ac:dyDescent="0.2">
      <c r="A20" s="9" t="s">
        <v>23</v>
      </c>
      <c r="B20" s="10"/>
      <c r="C20" s="10"/>
      <c r="D20" s="11"/>
      <c r="E20" s="8">
        <v>5</v>
      </c>
      <c r="F20" s="67" t="s">
        <v>39</v>
      </c>
      <c r="G20" s="69"/>
      <c r="H20" s="1">
        <f>(E19*E20*E21)/280/1000</f>
        <v>6.2857142857142856</v>
      </c>
      <c r="I20" s="91"/>
    </row>
    <row r="21" spans="1:9" ht="18.95" customHeight="1" x14ac:dyDescent="0.2">
      <c r="A21" s="9" t="s">
        <v>24</v>
      </c>
      <c r="B21" s="10"/>
      <c r="C21" s="10"/>
      <c r="D21" s="11"/>
      <c r="E21" s="8">
        <v>4</v>
      </c>
      <c r="F21" s="67"/>
      <c r="G21" s="69"/>
      <c r="H21" s="1"/>
      <c r="I21" s="92"/>
    </row>
    <row r="33" spans="8:8" x14ac:dyDescent="0.2">
      <c r="H33" s="6"/>
    </row>
  </sheetData>
  <sheetProtection algorithmName="SHA-512" hashValue="/sHsWpjXK7ZLyPqG0fCHkIJvr0uEtnu45220o/4ZVRdMJvg1wEEiGAAANEoXwl7HHLYTeBJK4jvDshY1sILnXQ==" saltValue="J4iDZZOHWlffAGDXkxcOow==" spinCount="100000" sheet="1" objects="1" scenarios="1"/>
  <mergeCells count="44">
    <mergeCell ref="A15:C15"/>
    <mergeCell ref="E15:G15"/>
    <mergeCell ref="H15:I15"/>
    <mergeCell ref="A21:D21"/>
    <mergeCell ref="F21:G21"/>
    <mergeCell ref="A16:C16"/>
    <mergeCell ref="E16:G17"/>
    <mergeCell ref="H16:I17"/>
    <mergeCell ref="A17:C17"/>
    <mergeCell ref="A18:I18"/>
    <mergeCell ref="A19:D19"/>
    <mergeCell ref="F19:G19"/>
    <mergeCell ref="I19:I21"/>
    <mergeCell ref="A20:D20"/>
    <mergeCell ref="F20:G20"/>
    <mergeCell ref="D3:F3"/>
    <mergeCell ref="D4:F4"/>
    <mergeCell ref="A13:I13"/>
    <mergeCell ref="A14:C14"/>
    <mergeCell ref="E14:G14"/>
    <mergeCell ref="H14:I14"/>
    <mergeCell ref="G12:I12"/>
    <mergeCell ref="A9:C10"/>
    <mergeCell ref="D9:F10"/>
    <mergeCell ref="A11:C12"/>
    <mergeCell ref="D11:F12"/>
    <mergeCell ref="G9:I9"/>
    <mergeCell ref="G10:I10"/>
    <mergeCell ref="A1:E2"/>
    <mergeCell ref="G11:I11"/>
    <mergeCell ref="A3:C3"/>
    <mergeCell ref="A4:C4"/>
    <mergeCell ref="A5:C5"/>
    <mergeCell ref="A6:C6"/>
    <mergeCell ref="D5:F5"/>
    <mergeCell ref="D6:F6"/>
    <mergeCell ref="F1:H2"/>
    <mergeCell ref="I1:I2"/>
    <mergeCell ref="A7:C8"/>
    <mergeCell ref="D7:F8"/>
    <mergeCell ref="G3:I4"/>
    <mergeCell ref="G5:I6"/>
    <mergeCell ref="G7:I7"/>
    <mergeCell ref="G8:I8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15EA-A2B9-4758-9007-1D10A3C3A528}">
  <dimension ref="A1:K21"/>
  <sheetViews>
    <sheetView workbookViewId="0">
      <selection activeCell="F21" sqref="F21:G21"/>
    </sheetView>
  </sheetViews>
  <sheetFormatPr defaultRowHeight="12.75" x14ac:dyDescent="0.2"/>
  <cols>
    <col min="9" max="9" width="10.85546875" customWidth="1"/>
    <col min="11" max="11" width="27.5703125" customWidth="1"/>
  </cols>
  <sheetData>
    <row r="1" spans="1:11" x14ac:dyDescent="0.2">
      <c r="A1" s="21" t="s">
        <v>35</v>
      </c>
      <c r="B1" s="22"/>
      <c r="C1" s="22"/>
      <c r="D1" s="22"/>
      <c r="E1" s="23"/>
      <c r="F1" s="27" t="s">
        <v>0</v>
      </c>
      <c r="G1" s="28"/>
      <c r="H1" s="29"/>
      <c r="I1" s="33">
        <v>1.9</v>
      </c>
    </row>
    <row r="2" spans="1:11" x14ac:dyDescent="0.2">
      <c r="A2" s="24"/>
      <c r="B2" s="25"/>
      <c r="C2" s="25"/>
      <c r="D2" s="25"/>
      <c r="E2" s="26"/>
      <c r="F2" s="30"/>
      <c r="G2" s="31"/>
      <c r="H2" s="32"/>
      <c r="I2" s="34"/>
    </row>
    <row r="3" spans="1:11" ht="18.95" customHeight="1" x14ac:dyDescent="0.2">
      <c r="A3" s="9" t="s">
        <v>1</v>
      </c>
      <c r="B3" s="10"/>
      <c r="C3" s="11"/>
      <c r="D3" s="12">
        <v>1200</v>
      </c>
      <c r="E3" s="13"/>
      <c r="F3" s="14"/>
      <c r="G3" s="35" t="s">
        <v>25</v>
      </c>
      <c r="H3" s="28"/>
      <c r="I3" s="29"/>
    </row>
    <row r="4" spans="1:11" ht="18.95" customHeight="1" x14ac:dyDescent="0.2">
      <c r="A4" s="9" t="s">
        <v>3</v>
      </c>
      <c r="B4" s="10"/>
      <c r="C4" s="11"/>
      <c r="D4" s="12">
        <v>600</v>
      </c>
      <c r="E4" s="13"/>
      <c r="F4" s="14"/>
      <c r="G4" s="30"/>
      <c r="H4" s="31"/>
      <c r="I4" s="32"/>
    </row>
    <row r="5" spans="1:11" ht="18.95" customHeight="1" x14ac:dyDescent="0.2">
      <c r="A5" s="9" t="s">
        <v>4</v>
      </c>
      <c r="B5" s="10"/>
      <c r="C5" s="11"/>
      <c r="D5" s="12">
        <v>9</v>
      </c>
      <c r="E5" s="13"/>
      <c r="F5" s="14"/>
      <c r="G5" s="15">
        <f>((D3+D4)/(D3*D4)*D5*D6*D7)/1.28</f>
        <v>0.15820312499999997</v>
      </c>
      <c r="H5" s="16"/>
      <c r="I5" s="17"/>
    </row>
    <row r="6" spans="1:11" ht="18.95" customHeight="1" x14ac:dyDescent="0.2">
      <c r="A6" s="9" t="s">
        <v>5</v>
      </c>
      <c r="B6" s="10"/>
      <c r="C6" s="11"/>
      <c r="D6" s="12">
        <v>5</v>
      </c>
      <c r="E6" s="13"/>
      <c r="F6" s="14"/>
      <c r="G6" s="18"/>
      <c r="H6" s="19"/>
      <c r="I6" s="20"/>
    </row>
    <row r="7" spans="1:11" ht="18.95" customHeight="1" x14ac:dyDescent="0.2">
      <c r="A7" s="27" t="s">
        <v>0</v>
      </c>
      <c r="B7" s="28"/>
      <c r="C7" s="29"/>
      <c r="D7" s="36">
        <v>1.8</v>
      </c>
      <c r="E7" s="37"/>
      <c r="F7" s="38"/>
      <c r="G7" s="48" t="s">
        <v>27</v>
      </c>
      <c r="H7" s="10"/>
      <c r="I7" s="11"/>
    </row>
    <row r="8" spans="1:11" ht="18.95" customHeight="1" x14ac:dyDescent="0.2">
      <c r="A8" s="30"/>
      <c r="B8" s="31"/>
      <c r="C8" s="32"/>
      <c r="D8" s="39"/>
      <c r="E8" s="40"/>
      <c r="F8" s="41"/>
      <c r="G8" s="52">
        <f>G10/D9</f>
        <v>6.9609375000000001E-2</v>
      </c>
      <c r="H8" s="53"/>
      <c r="I8" s="54"/>
    </row>
    <row r="9" spans="1:11" ht="18.95" customHeight="1" x14ac:dyDescent="0.2">
      <c r="A9" s="36" t="s">
        <v>7</v>
      </c>
      <c r="B9" s="37"/>
      <c r="C9" s="38"/>
      <c r="D9" s="42">
        <v>45</v>
      </c>
      <c r="E9" s="43"/>
      <c r="F9" s="44"/>
      <c r="G9" s="48" t="s">
        <v>8</v>
      </c>
      <c r="H9" s="10"/>
      <c r="I9" s="11"/>
    </row>
    <row r="10" spans="1:11" ht="18.95" customHeight="1" thickBot="1" x14ac:dyDescent="0.25">
      <c r="A10" s="39"/>
      <c r="B10" s="40"/>
      <c r="C10" s="41"/>
      <c r="D10" s="45"/>
      <c r="E10" s="46"/>
      <c r="F10" s="47"/>
      <c r="G10" s="49">
        <f>K12/2.5</f>
        <v>3.1324218749999999</v>
      </c>
      <c r="H10" s="50"/>
      <c r="I10" s="51"/>
      <c r="J10" s="3"/>
    </row>
    <row r="11" spans="1:11" ht="27.95" customHeight="1" x14ac:dyDescent="0.2">
      <c r="A11" s="55" t="s">
        <v>9</v>
      </c>
      <c r="B11" s="56"/>
      <c r="C11" s="57"/>
      <c r="D11" s="61">
        <f>G5*D9</f>
        <v>7.1191406249999991</v>
      </c>
      <c r="E11" s="62"/>
      <c r="F11" s="63"/>
      <c r="G11" s="48" t="s">
        <v>28</v>
      </c>
      <c r="H11" s="10"/>
      <c r="I11" s="11"/>
      <c r="K11" s="4" t="s">
        <v>26</v>
      </c>
    </row>
    <row r="12" spans="1:11" ht="18.95" customHeight="1" thickBot="1" x14ac:dyDescent="0.25">
      <c r="A12" s="58"/>
      <c r="B12" s="59"/>
      <c r="C12" s="60"/>
      <c r="D12" s="64"/>
      <c r="E12" s="65"/>
      <c r="F12" s="66"/>
      <c r="G12" s="67">
        <f>_xlfn.CEILING.MATH(G10)</f>
        <v>4</v>
      </c>
      <c r="H12" s="68">
        <f t="shared" ref="H12:I12" si="0">_xlfn.CEILING.MATH(E12)</f>
        <v>0</v>
      </c>
      <c r="I12" s="69">
        <f t="shared" si="0"/>
        <v>0</v>
      </c>
      <c r="K12" s="5">
        <f>D11*1.1</f>
        <v>7.8310546875</v>
      </c>
    </row>
    <row r="13" spans="1:11" ht="18.95" customHeight="1" x14ac:dyDescent="0.2">
      <c r="A13" s="70" t="s">
        <v>12</v>
      </c>
      <c r="B13" s="71"/>
      <c r="C13" s="71"/>
      <c r="D13" s="71"/>
      <c r="E13" s="71"/>
      <c r="F13" s="71"/>
      <c r="G13" s="71"/>
      <c r="H13" s="71"/>
      <c r="I13" s="72"/>
    </row>
    <row r="14" spans="1:11" ht="18.95" customHeight="1" x14ac:dyDescent="0.2">
      <c r="A14" s="9" t="s">
        <v>13</v>
      </c>
      <c r="B14" s="10"/>
      <c r="C14" s="11"/>
      <c r="D14" s="8">
        <v>12</v>
      </c>
      <c r="E14" s="9" t="s">
        <v>14</v>
      </c>
      <c r="F14" s="10"/>
      <c r="G14" s="11"/>
      <c r="H14" s="73">
        <f>(D14/D16)-1</f>
        <v>3</v>
      </c>
      <c r="I14" s="74"/>
    </row>
    <row r="15" spans="1:11" ht="18.95" customHeight="1" x14ac:dyDescent="0.2">
      <c r="A15" s="9" t="s">
        <v>15</v>
      </c>
      <c r="B15" s="10"/>
      <c r="C15" s="11"/>
      <c r="D15" s="8">
        <v>12</v>
      </c>
      <c r="E15" s="9" t="s">
        <v>16</v>
      </c>
      <c r="F15" s="10"/>
      <c r="G15" s="11"/>
      <c r="H15" s="73">
        <f>(D15/D17)-1</f>
        <v>3</v>
      </c>
      <c r="I15" s="74"/>
    </row>
    <row r="16" spans="1:11" ht="18.95" customHeight="1" x14ac:dyDescent="0.2">
      <c r="A16" s="9" t="s">
        <v>17</v>
      </c>
      <c r="B16" s="10"/>
      <c r="C16" s="11"/>
      <c r="D16" s="8">
        <v>3</v>
      </c>
      <c r="E16" s="75" t="s">
        <v>18</v>
      </c>
      <c r="F16" s="76"/>
      <c r="G16" s="77"/>
      <c r="H16" s="81">
        <f>(H14*D15)+(H15*D14)</f>
        <v>72</v>
      </c>
      <c r="I16" s="82"/>
    </row>
    <row r="17" spans="1:9" ht="18.95" customHeight="1" x14ac:dyDescent="0.2">
      <c r="A17" s="9" t="s">
        <v>19</v>
      </c>
      <c r="B17" s="10"/>
      <c r="C17" s="11"/>
      <c r="D17" s="8">
        <v>3</v>
      </c>
      <c r="E17" s="78"/>
      <c r="F17" s="79"/>
      <c r="G17" s="80"/>
      <c r="H17" s="83"/>
      <c r="I17" s="84"/>
    </row>
    <row r="18" spans="1:9" ht="18.95" customHeight="1" x14ac:dyDescent="0.2">
      <c r="A18" s="70" t="s">
        <v>29</v>
      </c>
      <c r="B18" s="71"/>
      <c r="C18" s="71"/>
      <c r="D18" s="71"/>
      <c r="E18" s="71"/>
      <c r="F18" s="71"/>
      <c r="G18" s="71"/>
      <c r="H18" s="71"/>
      <c r="I18" s="72"/>
    </row>
    <row r="19" spans="1:9" ht="18.95" customHeight="1" x14ac:dyDescent="0.2">
      <c r="A19" s="9" t="s">
        <v>21</v>
      </c>
      <c r="B19" s="10"/>
      <c r="C19" s="10"/>
      <c r="D19" s="11"/>
      <c r="E19" s="7">
        <f>H16*1000</f>
        <v>72000</v>
      </c>
      <c r="F19" s="67" t="s">
        <v>38</v>
      </c>
      <c r="G19" s="69"/>
      <c r="H19" s="1">
        <f>(E19*E20*E21)/280/1000</f>
        <v>4.1142857142857148</v>
      </c>
      <c r="I19" s="90" t="s">
        <v>22</v>
      </c>
    </row>
    <row r="20" spans="1:9" ht="18.95" customHeight="1" x14ac:dyDescent="0.2">
      <c r="A20" s="9" t="s">
        <v>23</v>
      </c>
      <c r="B20" s="10"/>
      <c r="C20" s="10"/>
      <c r="D20" s="11"/>
      <c r="E20" s="8">
        <v>4</v>
      </c>
      <c r="F20" s="67" t="s">
        <v>39</v>
      </c>
      <c r="G20" s="69"/>
      <c r="H20" s="1">
        <f>(E19*E20*E21)/280/1000</f>
        <v>4.1142857142857148</v>
      </c>
      <c r="I20" s="91"/>
    </row>
    <row r="21" spans="1:9" ht="18.95" customHeight="1" x14ac:dyDescent="0.2">
      <c r="A21" s="9" t="s">
        <v>24</v>
      </c>
      <c r="B21" s="10"/>
      <c r="C21" s="10"/>
      <c r="D21" s="11"/>
      <c r="E21" s="8">
        <v>4</v>
      </c>
      <c r="F21" s="93"/>
      <c r="G21" s="94"/>
      <c r="H21" s="1"/>
      <c r="I21" s="92"/>
    </row>
  </sheetData>
  <sheetProtection algorithmName="SHA-512" hashValue="2eaubQ1pISXAoFBlXrU+xI4ZqCdaAJJWPDifw13O/PwJtC51+pB4nPYwqSzj6xDmA0++ymaBYN9bmCeFaWp1rg==" saltValue="lLm7Anrxj0xb4UeNoSgexg==" spinCount="100000" sheet="1" objects="1" scenarios="1"/>
  <mergeCells count="44">
    <mergeCell ref="A5:C5"/>
    <mergeCell ref="D5:F5"/>
    <mergeCell ref="G5:I6"/>
    <mergeCell ref="A6:C6"/>
    <mergeCell ref="A1:E2"/>
    <mergeCell ref="F1:H2"/>
    <mergeCell ref="I1:I2"/>
    <mergeCell ref="A3:C3"/>
    <mergeCell ref="D3:F3"/>
    <mergeCell ref="G3:I4"/>
    <mergeCell ref="A4:C4"/>
    <mergeCell ref="D4:F4"/>
    <mergeCell ref="D6:F6"/>
    <mergeCell ref="A9:C10"/>
    <mergeCell ref="D9:F10"/>
    <mergeCell ref="G9:I9"/>
    <mergeCell ref="G10:I10"/>
    <mergeCell ref="A7:C8"/>
    <mergeCell ref="D7:F8"/>
    <mergeCell ref="G7:I7"/>
    <mergeCell ref="G8:I8"/>
    <mergeCell ref="A11:C12"/>
    <mergeCell ref="D11:F12"/>
    <mergeCell ref="G11:I11"/>
    <mergeCell ref="G12:I12"/>
    <mergeCell ref="A13:I13"/>
    <mergeCell ref="A14:C14"/>
    <mergeCell ref="E14:G14"/>
    <mergeCell ref="H14:I14"/>
    <mergeCell ref="A15:C15"/>
    <mergeCell ref="E15:G15"/>
    <mergeCell ref="H15:I15"/>
    <mergeCell ref="A21:D21"/>
    <mergeCell ref="F21:G21"/>
    <mergeCell ref="A16:C16"/>
    <mergeCell ref="E16:G17"/>
    <mergeCell ref="H16:I17"/>
    <mergeCell ref="A17:C17"/>
    <mergeCell ref="A18:I18"/>
    <mergeCell ref="A19:D19"/>
    <mergeCell ref="F19:G19"/>
    <mergeCell ref="I19:I21"/>
    <mergeCell ref="A20:D20"/>
    <mergeCell ref="F20:G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A946-28B8-4175-91B1-EB2EC41477D6}">
  <dimension ref="A1:K21"/>
  <sheetViews>
    <sheetView workbookViewId="0">
      <selection activeCell="F19" sqref="F19:G20"/>
    </sheetView>
  </sheetViews>
  <sheetFormatPr defaultRowHeight="12.75" x14ac:dyDescent="0.2"/>
  <cols>
    <col min="11" max="11" width="25.7109375" customWidth="1"/>
  </cols>
  <sheetData>
    <row r="1" spans="1:11" ht="12.6" customHeight="1" x14ac:dyDescent="0.2">
      <c r="A1" s="21" t="s">
        <v>37</v>
      </c>
      <c r="B1" s="22"/>
      <c r="C1" s="22"/>
      <c r="D1" s="22"/>
      <c r="E1" s="23"/>
      <c r="F1" s="27" t="s">
        <v>0</v>
      </c>
      <c r="G1" s="28"/>
      <c r="H1" s="29"/>
      <c r="I1" s="33">
        <v>1.9</v>
      </c>
    </row>
    <row r="2" spans="1:11" ht="12.6" customHeight="1" x14ac:dyDescent="0.2">
      <c r="A2" s="24"/>
      <c r="B2" s="25"/>
      <c r="C2" s="25"/>
      <c r="D2" s="25"/>
      <c r="E2" s="26"/>
      <c r="F2" s="30"/>
      <c r="G2" s="31"/>
      <c r="H2" s="32"/>
      <c r="I2" s="34"/>
    </row>
    <row r="3" spans="1:11" ht="18.95" customHeight="1" x14ac:dyDescent="0.2">
      <c r="A3" s="9" t="s">
        <v>1</v>
      </c>
      <c r="B3" s="10"/>
      <c r="C3" s="11"/>
      <c r="D3" s="12">
        <v>1200</v>
      </c>
      <c r="E3" s="13"/>
      <c r="F3" s="14"/>
      <c r="G3" s="35" t="s">
        <v>25</v>
      </c>
      <c r="H3" s="28"/>
      <c r="I3" s="29"/>
    </row>
    <row r="4" spans="1:11" ht="18.95" customHeight="1" x14ac:dyDescent="0.2">
      <c r="A4" s="9" t="s">
        <v>3</v>
      </c>
      <c r="B4" s="10"/>
      <c r="C4" s="11"/>
      <c r="D4" s="12">
        <v>200</v>
      </c>
      <c r="E4" s="13"/>
      <c r="F4" s="14"/>
      <c r="G4" s="30"/>
      <c r="H4" s="31"/>
      <c r="I4" s="32"/>
    </row>
    <row r="5" spans="1:11" ht="18.95" customHeight="1" x14ac:dyDescent="0.2">
      <c r="A5" s="9" t="s">
        <v>4</v>
      </c>
      <c r="B5" s="10"/>
      <c r="C5" s="11"/>
      <c r="D5" s="12">
        <v>9</v>
      </c>
      <c r="E5" s="13"/>
      <c r="F5" s="14"/>
      <c r="G5" s="15">
        <f>((D3+D4)/(D3*D4)*D5*D6*D7)/1.28</f>
        <v>0.38964843749999994</v>
      </c>
      <c r="H5" s="16"/>
      <c r="I5" s="17"/>
    </row>
    <row r="6" spans="1:11" ht="18.95" customHeight="1" x14ac:dyDescent="0.2">
      <c r="A6" s="9" t="s">
        <v>5</v>
      </c>
      <c r="B6" s="10"/>
      <c r="C6" s="11"/>
      <c r="D6" s="12">
        <v>5</v>
      </c>
      <c r="E6" s="13"/>
      <c r="F6" s="14"/>
      <c r="G6" s="18"/>
      <c r="H6" s="19"/>
      <c r="I6" s="20"/>
    </row>
    <row r="7" spans="1:11" ht="18.95" customHeight="1" x14ac:dyDescent="0.2">
      <c r="A7" s="27" t="s">
        <v>0</v>
      </c>
      <c r="B7" s="28"/>
      <c r="C7" s="29"/>
      <c r="D7" s="36">
        <v>1.9</v>
      </c>
      <c r="E7" s="37"/>
      <c r="F7" s="38"/>
      <c r="G7" s="48" t="s">
        <v>30</v>
      </c>
      <c r="H7" s="10"/>
      <c r="I7" s="11"/>
    </row>
    <row r="8" spans="1:11" ht="18.95" customHeight="1" x14ac:dyDescent="0.2">
      <c r="A8" s="30"/>
      <c r="B8" s="31"/>
      <c r="C8" s="32"/>
      <c r="D8" s="39"/>
      <c r="E8" s="40"/>
      <c r="F8" s="41"/>
      <c r="G8" s="52">
        <f>G10/D9</f>
        <v>8.5722656249999987E-2</v>
      </c>
      <c r="H8" s="53"/>
      <c r="I8" s="54"/>
    </row>
    <row r="9" spans="1:11" ht="18.95" customHeight="1" x14ac:dyDescent="0.2">
      <c r="A9" s="36" t="s">
        <v>7</v>
      </c>
      <c r="B9" s="37"/>
      <c r="C9" s="38"/>
      <c r="D9" s="42">
        <v>45</v>
      </c>
      <c r="E9" s="43"/>
      <c r="F9" s="44"/>
      <c r="G9" s="48" t="s">
        <v>8</v>
      </c>
      <c r="H9" s="10"/>
      <c r="I9" s="11"/>
    </row>
    <row r="10" spans="1:11" ht="21" customHeight="1" thickBot="1" x14ac:dyDescent="0.25">
      <c r="A10" s="39"/>
      <c r="B10" s="40"/>
      <c r="C10" s="41"/>
      <c r="D10" s="45"/>
      <c r="E10" s="46"/>
      <c r="F10" s="47"/>
      <c r="G10" s="49">
        <f>K12/5</f>
        <v>3.8575195312499995</v>
      </c>
      <c r="H10" s="50"/>
      <c r="I10" s="51"/>
      <c r="J10" s="3"/>
    </row>
    <row r="11" spans="1:11" ht="36.75" customHeight="1" x14ac:dyDescent="0.2">
      <c r="A11" s="55" t="s">
        <v>9</v>
      </c>
      <c r="B11" s="56"/>
      <c r="C11" s="57"/>
      <c r="D11" s="61">
        <f>G5*D9</f>
        <v>17.534179687499996</v>
      </c>
      <c r="E11" s="62"/>
      <c r="F11" s="63"/>
      <c r="G11" s="48" t="s">
        <v>31</v>
      </c>
      <c r="H11" s="10"/>
      <c r="I11" s="11"/>
      <c r="K11" s="4" t="s">
        <v>26</v>
      </c>
    </row>
    <row r="12" spans="1:11" ht="33.75" customHeight="1" thickBot="1" x14ac:dyDescent="0.25">
      <c r="A12" s="58"/>
      <c r="B12" s="59"/>
      <c r="C12" s="60"/>
      <c r="D12" s="64"/>
      <c r="E12" s="65"/>
      <c r="F12" s="66"/>
      <c r="G12" s="67">
        <f>_xlfn.CEILING.MATH(G10)</f>
        <v>4</v>
      </c>
      <c r="H12" s="68">
        <f t="shared" ref="H12:I12" si="0">_xlfn.CEILING.MATH(E12)</f>
        <v>0</v>
      </c>
      <c r="I12" s="69">
        <f t="shared" si="0"/>
        <v>0</v>
      </c>
      <c r="K12" s="5">
        <f>D11*1.1</f>
        <v>19.287597656249996</v>
      </c>
    </row>
    <row r="13" spans="1:11" ht="18.95" customHeight="1" x14ac:dyDescent="0.2">
      <c r="A13" s="70" t="s">
        <v>12</v>
      </c>
      <c r="B13" s="71"/>
      <c r="C13" s="71"/>
      <c r="D13" s="71"/>
      <c r="E13" s="71"/>
      <c r="F13" s="71"/>
      <c r="G13" s="71"/>
      <c r="H13" s="71"/>
      <c r="I13" s="72"/>
    </row>
    <row r="14" spans="1:11" ht="18.95" customHeight="1" x14ac:dyDescent="0.2">
      <c r="A14" s="9" t="s">
        <v>13</v>
      </c>
      <c r="B14" s="10"/>
      <c r="C14" s="11"/>
      <c r="D14" s="8">
        <v>1</v>
      </c>
      <c r="E14" s="9" t="s">
        <v>14</v>
      </c>
      <c r="F14" s="10"/>
      <c r="G14" s="11"/>
      <c r="H14" s="73">
        <f>(D14/D16)-1</f>
        <v>-0.66666666666666674</v>
      </c>
      <c r="I14" s="74"/>
    </row>
    <row r="15" spans="1:11" ht="18.95" customHeight="1" x14ac:dyDescent="0.2">
      <c r="A15" s="9" t="s">
        <v>15</v>
      </c>
      <c r="B15" s="10"/>
      <c r="C15" s="11"/>
      <c r="D15" s="8">
        <v>1</v>
      </c>
      <c r="E15" s="9" t="s">
        <v>16</v>
      </c>
      <c r="F15" s="10"/>
      <c r="G15" s="11"/>
      <c r="H15" s="73">
        <f>(D15/D17)-1</f>
        <v>-0.66666666666666674</v>
      </c>
      <c r="I15" s="74"/>
    </row>
    <row r="16" spans="1:11" ht="18.95" customHeight="1" x14ac:dyDescent="0.2">
      <c r="A16" s="9" t="s">
        <v>17</v>
      </c>
      <c r="B16" s="10"/>
      <c r="C16" s="11"/>
      <c r="D16" s="8">
        <v>3</v>
      </c>
      <c r="E16" s="75" t="s">
        <v>18</v>
      </c>
      <c r="F16" s="76"/>
      <c r="G16" s="77"/>
      <c r="H16" s="81">
        <f>(H14*D15)+(H15*D14)</f>
        <v>-1.3333333333333335</v>
      </c>
      <c r="I16" s="82"/>
    </row>
    <row r="17" spans="1:9" ht="18.95" customHeight="1" x14ac:dyDescent="0.2">
      <c r="A17" s="9" t="s">
        <v>19</v>
      </c>
      <c r="B17" s="10"/>
      <c r="C17" s="11"/>
      <c r="D17" s="8">
        <v>3</v>
      </c>
      <c r="E17" s="78"/>
      <c r="F17" s="79"/>
      <c r="G17" s="80"/>
      <c r="H17" s="83"/>
      <c r="I17" s="84"/>
    </row>
    <row r="18" spans="1:9" ht="18.95" customHeight="1" x14ac:dyDescent="0.2">
      <c r="A18" s="70" t="s">
        <v>20</v>
      </c>
      <c r="B18" s="71"/>
      <c r="C18" s="71"/>
      <c r="D18" s="71"/>
      <c r="E18" s="71"/>
      <c r="F18" s="71"/>
      <c r="G18" s="71"/>
      <c r="H18" s="71"/>
      <c r="I18" s="72"/>
    </row>
    <row r="19" spans="1:9" ht="18.95" customHeight="1" x14ac:dyDescent="0.2">
      <c r="A19" s="9" t="s">
        <v>21</v>
      </c>
      <c r="B19" s="10"/>
      <c r="C19" s="10"/>
      <c r="D19" s="11"/>
      <c r="E19" s="7">
        <f>H16*1000</f>
        <v>-1333.3333333333335</v>
      </c>
      <c r="F19" s="67" t="s">
        <v>38</v>
      </c>
      <c r="G19" s="69"/>
      <c r="H19" s="1">
        <f>(E19*E20*E21)/280/1000</f>
        <v>-7.6190476190476197E-2</v>
      </c>
      <c r="I19" s="85" t="s">
        <v>22</v>
      </c>
    </row>
    <row r="20" spans="1:9" ht="18.95" customHeight="1" x14ac:dyDescent="0.2">
      <c r="A20" s="9" t="s">
        <v>23</v>
      </c>
      <c r="B20" s="10"/>
      <c r="C20" s="10"/>
      <c r="D20" s="11"/>
      <c r="E20" s="8">
        <v>4</v>
      </c>
      <c r="F20" s="67" t="s">
        <v>39</v>
      </c>
      <c r="G20" s="69"/>
      <c r="H20" s="1">
        <f>(E19*E20*E21)/280/1000</f>
        <v>-7.6190476190476197E-2</v>
      </c>
      <c r="I20" s="86"/>
    </row>
    <row r="21" spans="1:9" ht="18.95" customHeight="1" x14ac:dyDescent="0.2">
      <c r="A21" s="9" t="s">
        <v>24</v>
      </c>
      <c r="B21" s="10"/>
      <c r="C21" s="10"/>
      <c r="D21" s="11"/>
      <c r="E21" s="8">
        <v>4</v>
      </c>
      <c r="F21" s="67"/>
      <c r="G21" s="69"/>
      <c r="H21" s="1"/>
      <c r="I21" s="87"/>
    </row>
  </sheetData>
  <sheetProtection algorithmName="SHA-512" hashValue="KvFsAiaSXCZHm5BSXDONjUkIYcPyacj1so2+6Kv6dJW8hoLf5ly65p5bfcEWc6sfDisiXCJCDNnfZ259kNHruQ==" saltValue="jte72pmrNG1BV4T7TfrhEw==" spinCount="100000" sheet="1" objects="1" scenarios="1"/>
  <mergeCells count="44">
    <mergeCell ref="A21:D21"/>
    <mergeCell ref="F21:G21"/>
    <mergeCell ref="A16:C16"/>
    <mergeCell ref="E16:G17"/>
    <mergeCell ref="H16:I17"/>
    <mergeCell ref="A17:C17"/>
    <mergeCell ref="A18:I18"/>
    <mergeCell ref="A19:D19"/>
    <mergeCell ref="F19:G19"/>
    <mergeCell ref="I19:I21"/>
    <mergeCell ref="A20:D20"/>
    <mergeCell ref="F20:G20"/>
    <mergeCell ref="A14:C14"/>
    <mergeCell ref="E14:G14"/>
    <mergeCell ref="H14:I14"/>
    <mergeCell ref="A15:C15"/>
    <mergeCell ref="E15:G15"/>
    <mergeCell ref="H15:I15"/>
    <mergeCell ref="A11:C12"/>
    <mergeCell ref="D11:F12"/>
    <mergeCell ref="G11:I11"/>
    <mergeCell ref="G12:I12"/>
    <mergeCell ref="A13:I13"/>
    <mergeCell ref="A9:C10"/>
    <mergeCell ref="D9:F10"/>
    <mergeCell ref="G9:I9"/>
    <mergeCell ref="G10:I10"/>
    <mergeCell ref="A7:C8"/>
    <mergeCell ref="D7:F8"/>
    <mergeCell ref="G7:I7"/>
    <mergeCell ref="G8:I8"/>
    <mergeCell ref="A5:C5"/>
    <mergeCell ref="D5:F5"/>
    <mergeCell ref="G5:I6"/>
    <mergeCell ref="A6:C6"/>
    <mergeCell ref="A1:E2"/>
    <mergeCell ref="F1:H2"/>
    <mergeCell ref="I1:I2"/>
    <mergeCell ref="A3:C3"/>
    <mergeCell ref="D3:F3"/>
    <mergeCell ref="G3:I4"/>
    <mergeCell ref="A4:C4"/>
    <mergeCell ref="D4:F4"/>
    <mergeCell ref="D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FE98-DAD3-4BA9-8566-DB3218C92121}">
  <dimension ref="A1:K21"/>
  <sheetViews>
    <sheetView workbookViewId="0">
      <selection activeCell="I26" sqref="I26"/>
    </sheetView>
  </sheetViews>
  <sheetFormatPr defaultRowHeight="12.75" x14ac:dyDescent="0.2"/>
  <cols>
    <col min="11" max="11" width="25.5703125" customWidth="1"/>
  </cols>
  <sheetData>
    <row r="1" spans="1:11" ht="12.6" customHeight="1" x14ac:dyDescent="0.2">
      <c r="A1" s="21" t="s">
        <v>36</v>
      </c>
      <c r="B1" s="22"/>
      <c r="C1" s="22"/>
      <c r="D1" s="22"/>
      <c r="E1" s="23"/>
      <c r="F1" s="27" t="s">
        <v>0</v>
      </c>
      <c r="G1" s="28"/>
      <c r="H1" s="29"/>
      <c r="I1" s="33">
        <v>2.1</v>
      </c>
    </row>
    <row r="2" spans="1:11" ht="12.6" customHeight="1" x14ac:dyDescent="0.2">
      <c r="A2" s="24"/>
      <c r="B2" s="25"/>
      <c r="C2" s="25"/>
      <c r="D2" s="25"/>
      <c r="E2" s="26"/>
      <c r="F2" s="30"/>
      <c r="G2" s="31"/>
      <c r="H2" s="32"/>
      <c r="I2" s="34"/>
    </row>
    <row r="3" spans="1:11" ht="18.95" customHeight="1" x14ac:dyDescent="0.2">
      <c r="A3" s="9" t="s">
        <v>1</v>
      </c>
      <c r="B3" s="10"/>
      <c r="C3" s="11"/>
      <c r="D3" s="12">
        <v>45</v>
      </c>
      <c r="E3" s="13"/>
      <c r="F3" s="14"/>
      <c r="G3" s="35" t="s">
        <v>25</v>
      </c>
      <c r="H3" s="28"/>
      <c r="I3" s="29"/>
    </row>
    <row r="4" spans="1:11" ht="18.95" customHeight="1" x14ac:dyDescent="0.2">
      <c r="A4" s="9" t="s">
        <v>3</v>
      </c>
      <c r="B4" s="10"/>
      <c r="C4" s="11"/>
      <c r="D4" s="12">
        <v>450</v>
      </c>
      <c r="E4" s="13"/>
      <c r="F4" s="14"/>
      <c r="G4" s="30"/>
      <c r="H4" s="31"/>
      <c r="I4" s="32"/>
    </row>
    <row r="5" spans="1:11" ht="18.95" customHeight="1" x14ac:dyDescent="0.2">
      <c r="A5" s="9" t="s">
        <v>4</v>
      </c>
      <c r="B5" s="10"/>
      <c r="C5" s="11"/>
      <c r="D5" s="12">
        <v>10</v>
      </c>
      <c r="E5" s="13"/>
      <c r="F5" s="14"/>
      <c r="G5" s="15">
        <f>((D3+D4)/(D3*D4)*D5*D6*D7)/1.19</f>
        <v>2.1568627450980395</v>
      </c>
      <c r="H5" s="16"/>
      <c r="I5" s="17"/>
    </row>
    <row r="6" spans="1:11" ht="18.95" customHeight="1" x14ac:dyDescent="0.2">
      <c r="A6" s="9" t="s">
        <v>5</v>
      </c>
      <c r="B6" s="10"/>
      <c r="C6" s="11"/>
      <c r="D6" s="12">
        <v>5</v>
      </c>
      <c r="E6" s="13"/>
      <c r="F6" s="14"/>
      <c r="G6" s="18"/>
      <c r="H6" s="19"/>
      <c r="I6" s="20"/>
    </row>
    <row r="7" spans="1:11" ht="18.95" customHeight="1" x14ac:dyDescent="0.2">
      <c r="A7" s="27" t="s">
        <v>0</v>
      </c>
      <c r="B7" s="28"/>
      <c r="C7" s="29"/>
      <c r="D7" s="36">
        <v>2.1</v>
      </c>
      <c r="E7" s="37"/>
      <c r="F7" s="38"/>
      <c r="G7" s="48" t="s">
        <v>32</v>
      </c>
      <c r="H7" s="10"/>
      <c r="I7" s="11"/>
    </row>
    <row r="8" spans="1:11" ht="15.75" customHeight="1" x14ac:dyDescent="0.2">
      <c r="A8" s="30"/>
      <c r="B8" s="31"/>
      <c r="C8" s="32"/>
      <c r="D8" s="39"/>
      <c r="E8" s="40"/>
      <c r="F8" s="41"/>
      <c r="G8" s="52">
        <f>G10/D9</f>
        <v>9.4901960784313746E-2</v>
      </c>
      <c r="H8" s="53"/>
      <c r="I8" s="54"/>
    </row>
    <row r="9" spans="1:11" ht="18.75" hidden="1" customHeight="1" x14ac:dyDescent="0.2">
      <c r="A9" s="36" t="s">
        <v>7</v>
      </c>
      <c r="B9" s="37"/>
      <c r="C9" s="38"/>
      <c r="D9" s="42">
        <v>1</v>
      </c>
      <c r="E9" s="43"/>
      <c r="F9" s="44"/>
      <c r="G9" s="48" t="s">
        <v>8</v>
      </c>
      <c r="H9" s="10"/>
      <c r="I9" s="11"/>
    </row>
    <row r="10" spans="1:11" ht="58.5" customHeight="1" thickBot="1" x14ac:dyDescent="0.25">
      <c r="A10" s="39"/>
      <c r="B10" s="40"/>
      <c r="C10" s="41"/>
      <c r="D10" s="45"/>
      <c r="E10" s="46"/>
      <c r="F10" s="47"/>
      <c r="G10" s="49">
        <f>K12/25</f>
        <v>9.4901960784313746E-2</v>
      </c>
      <c r="H10" s="50"/>
      <c r="I10" s="51"/>
      <c r="J10" s="3"/>
    </row>
    <row r="11" spans="1:11" ht="43.5" customHeight="1" x14ac:dyDescent="0.2">
      <c r="A11" s="55" t="s">
        <v>9</v>
      </c>
      <c r="B11" s="56"/>
      <c r="C11" s="57"/>
      <c r="D11" s="61">
        <f>G5*D9</f>
        <v>2.1568627450980395</v>
      </c>
      <c r="E11" s="62"/>
      <c r="F11" s="63"/>
      <c r="G11" s="48" t="s">
        <v>33</v>
      </c>
      <c r="H11" s="10"/>
      <c r="I11" s="11"/>
      <c r="K11" s="4" t="s">
        <v>26</v>
      </c>
    </row>
    <row r="12" spans="1:11" ht="18.95" customHeight="1" thickBot="1" x14ac:dyDescent="0.25">
      <c r="A12" s="58"/>
      <c r="B12" s="59"/>
      <c r="C12" s="60"/>
      <c r="D12" s="64"/>
      <c r="E12" s="65"/>
      <c r="F12" s="66"/>
      <c r="G12" s="67">
        <f>_xlfn.CEILING.MATH(G10)</f>
        <v>1</v>
      </c>
      <c r="H12" s="68">
        <f t="shared" ref="H12:I12" si="0">_xlfn.CEILING.MATH(E12)</f>
        <v>0</v>
      </c>
      <c r="I12" s="69">
        <f t="shared" si="0"/>
        <v>0</v>
      </c>
      <c r="K12" s="5">
        <f>D11*1.1</f>
        <v>2.3725490196078436</v>
      </c>
    </row>
    <row r="13" spans="1:11" ht="18.95" customHeight="1" x14ac:dyDescent="0.2">
      <c r="A13" s="70" t="s">
        <v>12</v>
      </c>
      <c r="B13" s="71"/>
      <c r="C13" s="71"/>
      <c r="D13" s="71"/>
      <c r="E13" s="71"/>
      <c r="F13" s="71"/>
      <c r="G13" s="71"/>
      <c r="H13" s="71"/>
      <c r="I13" s="72"/>
    </row>
    <row r="14" spans="1:11" ht="18.95" customHeight="1" x14ac:dyDescent="0.2">
      <c r="A14" s="9" t="s">
        <v>13</v>
      </c>
      <c r="B14" s="10"/>
      <c r="C14" s="11"/>
      <c r="D14" s="8">
        <v>25</v>
      </c>
      <c r="E14" s="9" t="s">
        <v>14</v>
      </c>
      <c r="F14" s="10"/>
      <c r="G14" s="11"/>
      <c r="H14" s="73">
        <f>(D14/D16)-1</f>
        <v>24</v>
      </c>
      <c r="I14" s="74"/>
    </row>
    <row r="15" spans="1:11" ht="18.95" customHeight="1" x14ac:dyDescent="0.2">
      <c r="A15" s="9" t="s">
        <v>15</v>
      </c>
      <c r="B15" s="10"/>
      <c r="C15" s="11"/>
      <c r="D15" s="8">
        <v>25</v>
      </c>
      <c r="E15" s="9" t="s">
        <v>16</v>
      </c>
      <c r="F15" s="10"/>
      <c r="G15" s="11"/>
      <c r="H15" s="73">
        <f>(D15/D17)-1</f>
        <v>24</v>
      </c>
      <c r="I15" s="74"/>
    </row>
    <row r="16" spans="1:11" ht="18.95" customHeight="1" x14ac:dyDescent="0.2">
      <c r="A16" s="9" t="s">
        <v>17</v>
      </c>
      <c r="B16" s="10"/>
      <c r="C16" s="11"/>
      <c r="D16" s="8">
        <v>1</v>
      </c>
      <c r="E16" s="75" t="s">
        <v>18</v>
      </c>
      <c r="F16" s="76"/>
      <c r="G16" s="77"/>
      <c r="H16" s="81">
        <f>(H14*D15)+(H15*D14)</f>
        <v>1200</v>
      </c>
      <c r="I16" s="82"/>
    </row>
    <row r="17" spans="1:9" ht="18.95" customHeight="1" x14ac:dyDescent="0.2">
      <c r="A17" s="9" t="s">
        <v>19</v>
      </c>
      <c r="B17" s="10"/>
      <c r="C17" s="11"/>
      <c r="D17" s="8">
        <v>1</v>
      </c>
      <c r="E17" s="78"/>
      <c r="F17" s="79"/>
      <c r="G17" s="80"/>
      <c r="H17" s="83"/>
      <c r="I17" s="84"/>
    </row>
    <row r="18" spans="1:9" ht="18.95" customHeight="1" x14ac:dyDescent="0.2">
      <c r="A18" s="70" t="s">
        <v>20</v>
      </c>
      <c r="B18" s="71"/>
      <c r="C18" s="71"/>
      <c r="D18" s="71"/>
      <c r="E18" s="71"/>
      <c r="F18" s="71"/>
      <c r="G18" s="71"/>
      <c r="H18" s="71"/>
      <c r="I18" s="72"/>
    </row>
    <row r="19" spans="1:9" ht="18.95" customHeight="1" x14ac:dyDescent="0.2">
      <c r="A19" s="9" t="s">
        <v>21</v>
      </c>
      <c r="B19" s="10"/>
      <c r="C19" s="10"/>
      <c r="D19" s="11"/>
      <c r="E19" s="7">
        <f>H16*1000</f>
        <v>1200000</v>
      </c>
      <c r="F19" s="67" t="s">
        <v>38</v>
      </c>
      <c r="G19" s="69"/>
      <c r="H19" s="1">
        <f>(E19*E20*E21)/280/1000</f>
        <v>68.571428571428569</v>
      </c>
      <c r="I19" s="85" t="s">
        <v>22</v>
      </c>
    </row>
    <row r="20" spans="1:9" ht="18.95" customHeight="1" x14ac:dyDescent="0.2">
      <c r="A20" s="9" t="s">
        <v>23</v>
      </c>
      <c r="B20" s="10"/>
      <c r="C20" s="10"/>
      <c r="D20" s="11"/>
      <c r="E20" s="8">
        <v>4</v>
      </c>
      <c r="F20" s="67" t="s">
        <v>39</v>
      </c>
      <c r="G20" s="69"/>
      <c r="H20" s="1">
        <f>(E19*E20*E21)/280/1000</f>
        <v>68.571428571428569</v>
      </c>
      <c r="I20" s="86"/>
    </row>
    <row r="21" spans="1:9" ht="18.95" customHeight="1" x14ac:dyDescent="0.2">
      <c r="A21" s="9" t="s">
        <v>24</v>
      </c>
      <c r="B21" s="10"/>
      <c r="C21" s="10"/>
      <c r="D21" s="11"/>
      <c r="E21" s="8">
        <v>4</v>
      </c>
      <c r="F21" s="67"/>
      <c r="G21" s="69"/>
      <c r="H21" s="1"/>
      <c r="I21" s="87"/>
    </row>
  </sheetData>
  <sheetProtection algorithmName="SHA-512" hashValue="HkRCRd/p6sx7OO2tX3GqlqLWcAhV3ljXnOy8Kd3NBFDewLyVU4tHtj2UG7PBt+TPIpWoIIzf4PvDJBFyi7t3bQ==" saltValue="7SU2tQEwbmGmU2QfsohRjQ==" spinCount="100000" sheet="1" objects="1" scenarios="1"/>
  <mergeCells count="44">
    <mergeCell ref="A21:D21"/>
    <mergeCell ref="F21:G21"/>
    <mergeCell ref="A16:C16"/>
    <mergeCell ref="E16:G17"/>
    <mergeCell ref="H16:I17"/>
    <mergeCell ref="A17:C17"/>
    <mergeCell ref="A18:I18"/>
    <mergeCell ref="A19:D19"/>
    <mergeCell ref="F19:G19"/>
    <mergeCell ref="I19:I21"/>
    <mergeCell ref="A20:D20"/>
    <mergeCell ref="F20:G20"/>
    <mergeCell ref="A14:C14"/>
    <mergeCell ref="E14:G14"/>
    <mergeCell ref="H14:I14"/>
    <mergeCell ref="A15:C15"/>
    <mergeCell ref="E15:G15"/>
    <mergeCell ref="H15:I15"/>
    <mergeCell ref="A11:C12"/>
    <mergeCell ref="D11:F12"/>
    <mergeCell ref="G11:I11"/>
    <mergeCell ref="G12:I12"/>
    <mergeCell ref="A13:I13"/>
    <mergeCell ref="A9:C10"/>
    <mergeCell ref="D9:F10"/>
    <mergeCell ref="G9:I9"/>
    <mergeCell ref="G10:I10"/>
    <mergeCell ref="A7:C8"/>
    <mergeCell ref="D7:F8"/>
    <mergeCell ref="G7:I7"/>
    <mergeCell ref="G8:I8"/>
    <mergeCell ref="A5:C5"/>
    <mergeCell ref="D5:F5"/>
    <mergeCell ref="G5:I6"/>
    <mergeCell ref="A6:C6"/>
    <mergeCell ref="A1:E2"/>
    <mergeCell ref="F1:H2"/>
    <mergeCell ref="I1:I2"/>
    <mergeCell ref="A3:C3"/>
    <mergeCell ref="D3:F3"/>
    <mergeCell ref="G3:I4"/>
    <mergeCell ref="A4:C4"/>
    <mergeCell ref="D4:F4"/>
    <mergeCell ref="D6:F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9a498b-9555-47fe-bfc4-3da54b311690">
      <Terms xmlns="http://schemas.microsoft.com/office/infopath/2007/PartnerControls"/>
    </lcf76f155ced4ddcb4097134ff3c332f>
    <TaxCatchAll xmlns="2f0c9f08-bf59-4a93-a325-fbbfebc049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B6F3F64FB2E346BD76EB04AA992914" ma:contentTypeVersion="17" ma:contentTypeDescription="Create a new document." ma:contentTypeScope="" ma:versionID="82054311597577a4037899055c62dd20">
  <xsd:schema xmlns:xsd="http://www.w3.org/2001/XMLSchema" xmlns:xs="http://www.w3.org/2001/XMLSchema" xmlns:p="http://schemas.microsoft.com/office/2006/metadata/properties" xmlns:ns2="979a498b-9555-47fe-bfc4-3da54b311690" xmlns:ns3="2f0c9f08-bf59-4a93-a325-fbbfebc049ce" targetNamespace="http://schemas.microsoft.com/office/2006/metadata/properties" ma:root="true" ma:fieldsID="2180719f0f85315aed5e8cf9b5c3f1a8" ns2:_="" ns3:_="">
    <xsd:import namespace="979a498b-9555-47fe-bfc4-3da54b311690"/>
    <xsd:import namespace="2f0c9f08-bf59-4a93-a325-fbbfebc049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a498b-9555-47fe-bfc4-3da54b311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df0ba62-aed8-4a3d-80c7-741b1d29cf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c9f08-bf59-4a93-a325-fbbfebc049c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7177e9f-814c-459c-8a75-fefb1e15a36e}" ma:internalName="TaxCatchAll" ma:showField="CatchAllData" ma:web="2f0c9f08-bf59-4a93-a325-fbbfebc049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C1DCA3-0564-4487-AFD7-49094513A921}">
  <ds:schemaRefs>
    <ds:schemaRef ds:uri="http://schemas.microsoft.com/office/2006/metadata/properties"/>
    <ds:schemaRef ds:uri="http://schemas.microsoft.com/office/infopath/2007/PartnerControls"/>
    <ds:schemaRef ds:uri="979a498b-9555-47fe-bfc4-3da54b311690"/>
    <ds:schemaRef ds:uri="2f0c9f08-bf59-4a93-a325-fbbfebc049ce"/>
  </ds:schemaRefs>
</ds:datastoreItem>
</file>

<file path=customXml/itemProps2.xml><?xml version="1.0" encoding="utf-8"?>
<ds:datastoreItem xmlns:ds="http://schemas.openxmlformats.org/officeDocument/2006/customXml" ds:itemID="{B29CD66F-0BE0-462D-8ADE-92BD20B81A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151063-1909-49F1-9B06-A53207F939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a498b-9555-47fe-bfc4-3da54b311690"/>
    <ds:schemaRef ds:uri="2f0c9f08-bf59-4a93-a325-fbbfebc049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DEKOGROUT-3K</vt:lpstr>
      <vt:lpstr>DEKOGRUT EPOXY</vt:lpstr>
      <vt:lpstr>DEKOGROUT FS</vt:lpstr>
      <vt:lpstr>DEKOGROUT FL</vt:lpstr>
    </vt:vector>
  </TitlesOfParts>
  <Manager/>
  <Company>Litokol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Cavallini</dc:creator>
  <cp:keywords/>
  <dc:description/>
  <cp:lastModifiedBy>Gianluca Lacerenza</cp:lastModifiedBy>
  <cp:revision/>
  <dcterms:created xsi:type="dcterms:W3CDTF">2003-07-23T16:23:50Z</dcterms:created>
  <dcterms:modified xsi:type="dcterms:W3CDTF">2026-06-30T10:42:45Z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0x0101003AB6F3F64FB2E346BD76EB04AA992914</vt:lpwstr>
  </property>
  <property fmtid="{D5CDD505-2E9C-101B-9397-08002B2CF9AE}" pid="3" name="MediaServiceImageTags">
    <vt:lpwstr/>
  </property>
</Properties>
</file>